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E70\EXCELCNV\531226b6-d62c-4902-99d6-f46ca4e6342a\"/>
    </mc:Choice>
  </mc:AlternateContent>
  <xr:revisionPtr revIDLastSave="0" documentId="8_{B8841E79-64B5-4DCC-96D7-4024BFF0ED35}" xr6:coauthVersionLast="47" xr6:coauthVersionMax="47" xr10:uidLastSave="{00000000-0000-0000-0000-000000000000}"/>
  <bookViews>
    <workbookView xWindow="-60" yWindow="-60" windowWidth="15480" windowHeight="11640" xr2:uid="{D3C72B65-CB6E-4153-AE7A-83D1BA1BD3A5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O14" i="1"/>
  <c r="O11" i="1"/>
  <c r="N14" i="1"/>
  <c r="N11" i="1"/>
  <c r="M14" i="1"/>
  <c r="M11" i="1"/>
  <c r="L14" i="1"/>
  <c r="L11" i="1"/>
  <c r="K14" i="1"/>
  <c r="K11" i="1"/>
  <c r="J14" i="1"/>
  <c r="J11" i="1"/>
  <c r="I14" i="1"/>
  <c r="I11" i="1"/>
  <c r="H14" i="1"/>
  <c r="H11" i="1"/>
  <c r="G14" i="1"/>
  <c r="G11" i="1"/>
  <c r="F12" i="1"/>
  <c r="F17" i="1"/>
  <c r="F16" i="1"/>
  <c r="F15" i="1"/>
  <c r="F14" i="1"/>
  <c r="F13" i="1"/>
  <c r="F11" i="1"/>
  <c r="E15" i="1"/>
  <c r="E16" i="1"/>
  <c r="E14" i="1"/>
  <c r="E11" i="1"/>
  <c r="E17" i="1"/>
  <c r="D14" i="1"/>
  <c r="D11" i="1"/>
</calcChain>
</file>

<file path=xl/sharedStrings.xml><?xml version="1.0" encoding="utf-8"?>
<sst xmlns="http://schemas.openxmlformats.org/spreadsheetml/2006/main" count="94" uniqueCount="80">
  <si>
    <t>LE FIA PORQUE CONFIA EN USTED</t>
  </si>
  <si>
    <t>DEPARTAMENTO DE CREDITOS Y CARTERA</t>
  </si>
  <si>
    <t>REALIZADO POR:</t>
  </si>
  <si>
    <t>JUAN GUILLERMO GONZALEZ-MONICA COLORADO</t>
  </si>
  <si>
    <t>INFORMACION MENSUAL DE CREDITOS</t>
  </si>
  <si>
    <t>FACHA DE REALIZACION:</t>
  </si>
  <si>
    <t>DATOS DEL CLIENTE</t>
  </si>
  <si>
    <t>INFORMACION DEL CREDITO</t>
  </si>
  <si>
    <t>SALDOS PARCIALES</t>
  </si>
  <si>
    <t>ABONO EN PORCENTAJES</t>
  </si>
  <si>
    <t>CODIGO</t>
  </si>
  <si>
    <t>NOMBRE</t>
  </si>
  <si>
    <t>TIPO</t>
  </si>
  <si>
    <t>NUMERO</t>
  </si>
  <si>
    <t>VALOR</t>
  </si>
  <si>
    <t>IVA</t>
  </si>
  <si>
    <t>SALDO</t>
  </si>
  <si>
    <t>CUOTA</t>
  </si>
  <si>
    <t>CUOTA 1</t>
  </si>
  <si>
    <t>CUOTA 2</t>
  </si>
  <si>
    <t>CUOTA 3</t>
  </si>
  <si>
    <t>TOTAL</t>
  </si>
  <si>
    <t>COMPROBANTE</t>
  </si>
  <si>
    <t>OPCIONES</t>
  </si>
  <si>
    <t>CLIENTE</t>
  </si>
  <si>
    <t>DEL CLIENTE</t>
  </si>
  <si>
    <t>CREDITO</t>
  </si>
  <si>
    <t>CUOTAS</t>
  </si>
  <si>
    <t>PARCIAL</t>
  </si>
  <si>
    <t>INICIAL</t>
  </si>
  <si>
    <t>ACTUAL</t>
  </si>
  <si>
    <t>ABONOS</t>
  </si>
  <si>
    <t>PENDIENTE</t>
  </si>
  <si>
    <t>DE LA CUENTA</t>
  </si>
  <si>
    <t>DE CREDITO</t>
  </si>
  <si>
    <t>TORO JORGE</t>
  </si>
  <si>
    <t>club</t>
  </si>
  <si>
    <t>NUEVO CRÉDITO</t>
  </si>
  <si>
    <t>QUINTERO NUBIA</t>
  </si>
  <si>
    <t>PEREZ CAMILO</t>
  </si>
  <si>
    <t>GONZALEZ JUAN G</t>
  </si>
  <si>
    <t>cta corirente</t>
  </si>
  <si>
    <t>SALDO CONGELADO</t>
  </si>
  <si>
    <t>GARCIA ESTELLA</t>
  </si>
  <si>
    <t>CORREA ALBERTO</t>
  </si>
  <si>
    <t>CARDENAS ALEXANDRA</t>
  </si>
  <si>
    <t>cta corriente</t>
  </si>
  <si>
    <t>TOTAL DE LOS SALDOS</t>
  </si>
  <si>
    <t>OBSERVACIONES GENERALES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</si>
  <si>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</si>
  <si>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</si>
  <si>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</si>
  <si>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</si>
  <si>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</si>
  <si>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Para resolver los calculos necesarios en la planilla tenga en cuenta la siguiente informació:</t>
  </si>
  <si>
    <t>NOTA</t>
  </si>
  <si>
    <t>TODOS LOS CALCULOS SE DEBEN HACER CON FORMULAS INDIRECTAS.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</si>
  <si>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</si>
  <si>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</si>
  <si>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</si>
  <si>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</si>
  <si>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</si>
  <si>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</si>
  <si>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</si>
  <si>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</si>
  <si>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</si>
  <si>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</si>
  <si>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</si>
  <si>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</si>
  <si>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</si>
  <si>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</si>
  <si>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</si>
  <si>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</si>
  <si>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</si>
  <si>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</si>
  <si>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</si>
  <si>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OPCIONES DE CREDITO</t>
  </si>
  <si>
    <t>Si saldo pendiente es &lt;30000, debe salir un mensaje que diga NUEVO CREDITO, de lo contrario debe salir un mensaje que diga SALDO CONGELADO</t>
  </si>
  <si>
    <t>Para hallar los cálculos de la parte inferior utilice las funciones vistas en clase según sea el caso</t>
  </si>
  <si>
    <t>ORGANIZAR LA PLANILLA PARA IMPRIMIRLA Y DEBE QUEDAR EN UNA SOLA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</si>
</sst>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AE222DD3-F703-8B4F-F3FD-C3928F44551E}"/>
            </a:ext>
          </a:extLst>
        </xdr:cNvPr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836CC062-717B-BEF9-3470-029F109D7936}"/>
            </a:ext>
          </a:extLst>
        </xdr:cNvPr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C24C8FB4-C06A-6AA0-62E1-896E525C8CF1}"/>
            </a:ext>
          </a:extLst>
        </xdr:cNvPr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E415EF87-8994-2B46-6402-79AA5DD44F65}"/>
            </a:ext>
          </a:extLst>
        </xdr:cNvPr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172F5866-6675-12CC-FB78-E950BB975320}"/>
            </a:ext>
          </a:extLst>
        </xdr:cNvPr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334A5CF5-DDAA-09B7-592F-9CA385B8BB1E}"/>
            </a:ext>
          </a:extLst>
        </xdr:cNvPr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8F6ABD11-97A5-278C-F511-BE2BCE951438}"/>
            </a:ext>
          </a:extLst>
        </xdr:cNvPr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99" name="Picture 15">
          <a:extLst>
            <a:ext uri="{FF2B5EF4-FFF2-40B4-BE49-F238E27FC236}">
              <a16:creationId xmlns:a16="http://schemas.microsoft.com/office/drawing/2014/main" id="{0DE6B96B-6E31-CAFA-D527-BF387215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4A21-9840-465E-8CB9-890D33554585}">
  <dimension ref="A2:P44"/>
  <sheetViews>
    <sheetView tabSelected="1" topLeftCell="A6" zoomScale="75" workbookViewId="0">
      <selection activeCell="I29" sqref="I29"/>
    </sheetView>
  </sheetViews>
  <sheetFormatPr defaultColWidth="11.42578125" defaultRowHeight="12.75"/>
  <cols>
    <col min="1" max="1" width="27" style="4" customWidth="1"/>
    <col min="2" max="2" width="26.140625" style="4" customWidth="1"/>
    <col min="3" max="3" width="12.28515625" style="4" bestFit="1" customWidth="1"/>
    <col min="4" max="4" width="11" style="4" bestFit="1" customWidth="1"/>
    <col min="5" max="5" width="11" style="4" customWidth="1"/>
    <col min="6" max="6" width="11.5703125" style="4" bestFit="1" customWidth="1"/>
    <col min="7" max="8" width="11.42578125" style="4"/>
    <col min="9" max="9" width="27.285156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17.85546875" style="4" bestFit="1" customWidth="1"/>
    <col min="17" max="16384" width="11.42578125" style="4"/>
  </cols>
  <sheetData>
    <row r="2" spans="1:1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>
      <c r="A5" s="8"/>
      <c r="B5" s="9"/>
      <c r="C5" s="9"/>
      <c r="D5" s="9"/>
      <c r="E5" s="9"/>
      <c r="F5" s="37" t="s">
        <v>0</v>
      </c>
      <c r="G5" s="37"/>
      <c r="H5" s="37"/>
      <c r="I5" s="37"/>
      <c r="J5" s="9"/>
      <c r="K5" s="9"/>
      <c r="L5" s="9"/>
      <c r="M5" s="9"/>
      <c r="N5" s="9"/>
      <c r="O5" s="9"/>
      <c r="P5" s="10"/>
    </row>
    <row r="6" spans="1:16">
      <c r="A6" s="11" t="s">
        <v>1</v>
      </c>
      <c r="B6" s="12"/>
      <c r="C6" s="12"/>
      <c r="D6" s="12"/>
      <c r="E6" s="12"/>
      <c r="F6" s="13"/>
      <c r="G6" s="11" t="s">
        <v>2</v>
      </c>
      <c r="H6" s="12"/>
      <c r="I6" s="12" t="s">
        <v>3</v>
      </c>
      <c r="J6" s="12"/>
      <c r="K6" s="12"/>
      <c r="L6" s="12"/>
      <c r="M6" s="12"/>
      <c r="N6" s="2"/>
      <c r="O6" s="2"/>
      <c r="P6" s="3"/>
    </row>
    <row r="7" spans="1:16">
      <c r="A7" s="14" t="s">
        <v>4</v>
      </c>
      <c r="B7" s="15"/>
      <c r="C7" s="15"/>
      <c r="D7" s="15"/>
      <c r="E7" s="15"/>
      <c r="F7" s="16"/>
      <c r="G7" s="14" t="s">
        <v>5</v>
      </c>
      <c r="H7" s="15"/>
      <c r="I7" s="17">
        <v>43973</v>
      </c>
      <c r="J7" s="15"/>
      <c r="K7" s="15"/>
      <c r="L7" s="15"/>
      <c r="M7" s="15"/>
      <c r="N7" s="9"/>
      <c r="O7" s="9"/>
      <c r="P7" s="10"/>
    </row>
    <row r="8" spans="1:16">
      <c r="A8" s="38" t="s">
        <v>6</v>
      </c>
      <c r="B8" s="39"/>
      <c r="C8" s="38" t="s">
        <v>7</v>
      </c>
      <c r="D8" s="40"/>
      <c r="E8" s="40"/>
      <c r="F8" s="39"/>
      <c r="G8" s="38" t="s">
        <v>8</v>
      </c>
      <c r="H8" s="40"/>
      <c r="I8" s="39"/>
      <c r="J8" s="38" t="s">
        <v>9</v>
      </c>
      <c r="K8" s="40"/>
      <c r="L8" s="40"/>
      <c r="M8" s="39"/>
      <c r="N8" s="18"/>
      <c r="O8" s="19"/>
      <c r="P8" s="20"/>
    </row>
    <row r="9" spans="1:16">
      <c r="A9" s="21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16</v>
      </c>
      <c r="J9" s="21" t="s">
        <v>18</v>
      </c>
      <c r="K9" s="21" t="s">
        <v>19</v>
      </c>
      <c r="L9" s="21" t="s">
        <v>20</v>
      </c>
      <c r="M9" s="21" t="s">
        <v>21</v>
      </c>
      <c r="N9" s="21" t="s">
        <v>16</v>
      </c>
      <c r="O9" s="21" t="s">
        <v>22</v>
      </c>
      <c r="P9" s="21" t="s">
        <v>23</v>
      </c>
    </row>
    <row r="10" spans="1:16">
      <c r="A10" s="22" t="s">
        <v>24</v>
      </c>
      <c r="B10" s="22" t="s">
        <v>25</v>
      </c>
      <c r="C10" s="22" t="s">
        <v>26</v>
      </c>
      <c r="D10" s="22" t="s">
        <v>27</v>
      </c>
      <c r="E10" s="22" t="s">
        <v>26</v>
      </c>
      <c r="F10" s="23">
        <v>0.16</v>
      </c>
      <c r="G10" s="22" t="s">
        <v>28</v>
      </c>
      <c r="H10" s="22" t="s">
        <v>29</v>
      </c>
      <c r="I10" s="22" t="s">
        <v>30</v>
      </c>
      <c r="J10" s="23">
        <v>0.15</v>
      </c>
      <c r="K10" s="23">
        <v>0.25</v>
      </c>
      <c r="L10" s="23">
        <v>0.35</v>
      </c>
      <c r="M10" s="22" t="s">
        <v>31</v>
      </c>
      <c r="N10" s="22" t="s">
        <v>32</v>
      </c>
      <c r="O10" s="22" t="s">
        <v>33</v>
      </c>
      <c r="P10" s="22" t="s">
        <v>34</v>
      </c>
    </row>
    <row r="11" spans="1:16">
      <c r="A11" s="24">
        <v>75011005608</v>
      </c>
      <c r="B11" s="24" t="s">
        <v>35</v>
      </c>
      <c r="C11" s="25" t="s">
        <v>36</v>
      </c>
      <c r="D11" s="24">
        <f>IF(C11="club",12,6)</f>
        <v>12</v>
      </c>
      <c r="E11" s="25">
        <f>IF(D11&gt;6,250000,150000)</f>
        <v>250000</v>
      </c>
      <c r="F11" s="25">
        <f>IF(E11&gt;6,250000,150000)*16%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I11*15%</f>
        <v>28999.999999999996</v>
      </c>
      <c r="K11" s="25">
        <f>I11*25%</f>
        <v>48333.333333333328</v>
      </c>
      <c r="L11" s="25">
        <f>I11*35%</f>
        <v>67666.666666666657</v>
      </c>
      <c r="M11" s="25">
        <f>J11+K11+L11</f>
        <v>145000</v>
      </c>
      <c r="N11" s="25">
        <f>I11-M11</f>
        <v>48333.333333333314</v>
      </c>
      <c r="O11" s="25">
        <f>H11+M11+N11</f>
        <v>290000</v>
      </c>
      <c r="P11" s="24" t="s">
        <v>37</v>
      </c>
    </row>
    <row r="12" spans="1:16">
      <c r="A12" s="24">
        <v>43762524</v>
      </c>
      <c r="B12" s="24" t="s">
        <v>38</v>
      </c>
      <c r="C12" s="25" t="s">
        <v>36</v>
      </c>
      <c r="D12" s="24">
        <v>12</v>
      </c>
      <c r="E12" s="25">
        <v>250000</v>
      </c>
      <c r="F12" s="25">
        <f>E12*16%</f>
        <v>40000</v>
      </c>
      <c r="G12" s="25">
        <v>290000</v>
      </c>
      <c r="H12" s="25">
        <v>96667</v>
      </c>
      <c r="I12" s="25">
        <v>193333</v>
      </c>
      <c r="J12" s="25">
        <v>29000</v>
      </c>
      <c r="K12" s="25">
        <v>48333</v>
      </c>
      <c r="L12" s="25">
        <v>67667</v>
      </c>
      <c r="M12" s="25">
        <v>145000</v>
      </c>
      <c r="N12" s="25">
        <v>48333</v>
      </c>
      <c r="O12" s="25">
        <v>290000</v>
      </c>
      <c r="P12" s="24" t="s">
        <v>37</v>
      </c>
    </row>
    <row r="13" spans="1:16">
      <c r="A13" s="24">
        <v>71756284</v>
      </c>
      <c r="B13" s="24" t="s">
        <v>39</v>
      </c>
      <c r="C13" s="25" t="s">
        <v>36</v>
      </c>
      <c r="D13" s="24">
        <v>12</v>
      </c>
      <c r="E13" s="25">
        <v>250000</v>
      </c>
      <c r="F13" s="25">
        <f>E13*16%</f>
        <v>40000</v>
      </c>
      <c r="G13" s="25">
        <v>290000</v>
      </c>
      <c r="H13" s="25">
        <v>96667</v>
      </c>
      <c r="I13" s="25">
        <v>193333</v>
      </c>
      <c r="J13" s="25">
        <v>29000</v>
      </c>
      <c r="K13" s="25">
        <v>48333</v>
      </c>
      <c r="L13" s="25">
        <v>67667</v>
      </c>
      <c r="M13" s="25">
        <v>145000</v>
      </c>
      <c r="N13" s="25">
        <v>48333</v>
      </c>
      <c r="O13" s="25">
        <v>290000</v>
      </c>
      <c r="P13" s="24" t="s">
        <v>37</v>
      </c>
    </row>
    <row r="14" spans="1:16">
      <c r="A14" s="24">
        <v>98254364</v>
      </c>
      <c r="B14" s="24" t="s">
        <v>40</v>
      </c>
      <c r="C14" s="25" t="s">
        <v>41</v>
      </c>
      <c r="D14" s="24">
        <f>IF(C14="cta corirente",6,12)</f>
        <v>6</v>
      </c>
      <c r="E14" s="25">
        <f>IF(D14&gt;6,250000,150000)</f>
        <v>150000</v>
      </c>
      <c r="F14" s="25">
        <f>E14*16%</f>
        <v>24000</v>
      </c>
      <c r="G14" s="25">
        <f>E14+F14</f>
        <v>174000</v>
      </c>
      <c r="H14" s="25">
        <f>G14/3</f>
        <v>58000</v>
      </c>
      <c r="I14" s="25">
        <f>G14-H14</f>
        <v>116000</v>
      </c>
      <c r="J14" s="25">
        <f>I14*15%</f>
        <v>17400</v>
      </c>
      <c r="K14" s="25">
        <f>I14*25%</f>
        <v>29000</v>
      </c>
      <c r="L14" s="25">
        <f>I14*35%</f>
        <v>40600</v>
      </c>
      <c r="M14" s="25">
        <f>J14+K14+L14</f>
        <v>87000</v>
      </c>
      <c r="N14" s="25">
        <f>I14-M14</f>
        <v>29000</v>
      </c>
      <c r="O14" s="25">
        <f>H14+M14+N14</f>
        <v>174000</v>
      </c>
      <c r="P14" s="24" t="s">
        <v>42</v>
      </c>
    </row>
    <row r="15" spans="1:16">
      <c r="A15" s="24">
        <v>43825964</v>
      </c>
      <c r="B15" s="24" t="s">
        <v>43</v>
      </c>
      <c r="C15" s="25" t="s">
        <v>36</v>
      </c>
      <c r="D15" s="24">
        <v>12</v>
      </c>
      <c r="E15" s="25">
        <f>IF(D15&gt;6,250000,150000)</f>
        <v>250000</v>
      </c>
      <c r="F15" s="25">
        <f>E15*16%</f>
        <v>40000</v>
      </c>
      <c r="G15" s="25">
        <v>290000</v>
      </c>
      <c r="H15" s="25">
        <v>96667</v>
      </c>
      <c r="I15" s="25">
        <v>193333</v>
      </c>
      <c r="J15" s="25">
        <v>29000</v>
      </c>
      <c r="K15" s="25">
        <v>48333</v>
      </c>
      <c r="L15" s="25">
        <v>67667</v>
      </c>
      <c r="M15" s="25">
        <v>145000</v>
      </c>
      <c r="N15" s="25">
        <v>48333</v>
      </c>
      <c r="O15" s="25">
        <v>290000</v>
      </c>
      <c r="P15" s="24" t="s">
        <v>37</v>
      </c>
    </row>
    <row r="16" spans="1:16">
      <c r="A16" s="24">
        <v>21478985</v>
      </c>
      <c r="B16" s="24" t="s">
        <v>44</v>
      </c>
      <c r="C16" s="25" t="s">
        <v>36</v>
      </c>
      <c r="D16" s="24">
        <v>12</v>
      </c>
      <c r="E16" s="25">
        <f>IF(D11&gt;6,250000,150000)</f>
        <v>250000</v>
      </c>
      <c r="F16" s="25">
        <f>E16*16%</f>
        <v>40000</v>
      </c>
      <c r="G16" s="25">
        <v>290000</v>
      </c>
      <c r="H16" s="25">
        <v>96667</v>
      </c>
      <c r="I16" s="25">
        <v>193333</v>
      </c>
      <c r="J16" s="25">
        <v>29000</v>
      </c>
      <c r="K16" s="25">
        <v>48333</v>
      </c>
      <c r="L16" s="25">
        <v>67667</v>
      </c>
      <c r="M16" s="25">
        <v>145000</v>
      </c>
      <c r="N16" s="25">
        <v>48000</v>
      </c>
      <c r="O16" s="25">
        <v>290000</v>
      </c>
      <c r="P16" s="24" t="s">
        <v>37</v>
      </c>
    </row>
    <row r="17" spans="1:16">
      <c r="A17" s="24">
        <v>71458321</v>
      </c>
      <c r="B17" s="24" t="s">
        <v>45</v>
      </c>
      <c r="C17" s="25" t="s">
        <v>46</v>
      </c>
      <c r="D17" s="24">
        <v>6</v>
      </c>
      <c r="E17" s="25">
        <f>IF(D17&gt;6,250000,150000)</f>
        <v>150000</v>
      </c>
      <c r="F17" s="25">
        <f>E17*16%</f>
        <v>24000</v>
      </c>
      <c r="G17" s="25">
        <v>174000</v>
      </c>
      <c r="H17" s="25">
        <v>58000</v>
      </c>
      <c r="I17" s="25">
        <v>116000</v>
      </c>
      <c r="J17" s="25">
        <v>17400</v>
      </c>
      <c r="K17" s="25">
        <v>29000</v>
      </c>
      <c r="L17" s="25">
        <v>40600</v>
      </c>
      <c r="M17" s="25">
        <v>87000</v>
      </c>
      <c r="N17" s="25">
        <v>29000</v>
      </c>
      <c r="O17" s="25">
        <v>174000</v>
      </c>
      <c r="P17" s="24" t="s">
        <v>42</v>
      </c>
    </row>
    <row r="18" spans="1:16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>
      <c r="A19" s="27" t="s">
        <v>47</v>
      </c>
      <c r="B19" s="19"/>
      <c r="C19" s="19"/>
      <c r="D19" s="20"/>
      <c r="E19" s="28">
        <f>G11+G14+I11+I14+N11+N14</f>
        <v>850666.66666666651</v>
      </c>
      <c r="F19" s="11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>
      <c r="A20" s="27" t="s">
        <v>49</v>
      </c>
      <c r="B20" s="19"/>
      <c r="C20" s="19"/>
      <c r="D20" s="20"/>
      <c r="E20" s="28">
        <f>AVERAGE(H11:H17:M11:M17)</f>
        <v>85619.047619047618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>
      <c r="A21" s="27" t="s">
        <v>50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>
      <c r="A22" s="27" t="s">
        <v>51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>
      <c r="A23" s="27" t="s">
        <v>52</v>
      </c>
      <c r="B23" s="19"/>
      <c r="C23" s="19"/>
      <c r="D23" s="20"/>
      <c r="E23" s="29"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>
      <c r="A24" s="27" t="s">
        <v>53</v>
      </c>
      <c r="B24" s="19"/>
      <c r="C24" s="19"/>
      <c r="D24" s="20"/>
      <c r="E24" s="28"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>
      <c r="A27" s="30" t="s">
        <v>54</v>
      </c>
    </row>
    <row r="29" spans="1:16" ht="15.75">
      <c r="A29" s="31" t="s">
        <v>55</v>
      </c>
      <c r="B29" s="32" t="s">
        <v>56</v>
      </c>
      <c r="C29" s="32"/>
      <c r="D29" s="32"/>
      <c r="E29" s="32"/>
      <c r="F29" s="32"/>
    </row>
    <row r="30" spans="1:16" ht="15.75">
      <c r="A30" s="33" t="s">
        <v>57</v>
      </c>
      <c r="B30" s="35" t="s">
        <v>58</v>
      </c>
    </row>
    <row r="31" spans="1:16" ht="15.75">
      <c r="A31" s="33" t="s">
        <v>59</v>
      </c>
      <c r="B31" s="36" t="s">
        <v>60</v>
      </c>
    </row>
    <row r="32" spans="1:16" ht="15.75">
      <c r="A32" s="33" t="s">
        <v>15</v>
      </c>
      <c r="B32" s="36" t="s">
        <v>61</v>
      </c>
    </row>
    <row r="33" spans="1:2" ht="15.75">
      <c r="A33" s="33" t="s">
        <v>62</v>
      </c>
      <c r="B33" s="36" t="s">
        <v>63</v>
      </c>
    </row>
    <row r="34" spans="1:2" ht="15.75">
      <c r="A34" s="33" t="s">
        <v>64</v>
      </c>
      <c r="B34" s="36" t="s">
        <v>65</v>
      </c>
    </row>
    <row r="35" spans="1:2" ht="15.75">
      <c r="A35" s="33" t="s">
        <v>66</v>
      </c>
      <c r="B35" s="36" t="s">
        <v>67</v>
      </c>
    </row>
    <row r="36" spans="1:2" ht="15.75">
      <c r="A36" s="33" t="s">
        <v>68</v>
      </c>
      <c r="B36" s="36" t="s">
        <v>69</v>
      </c>
    </row>
    <row r="37" spans="1:2" ht="15.75">
      <c r="A37" s="33" t="s">
        <v>70</v>
      </c>
      <c r="B37" s="36" t="s">
        <v>71</v>
      </c>
    </row>
    <row r="38" spans="1:2" ht="15.75">
      <c r="A38" s="33" t="s">
        <v>72</v>
      </c>
      <c r="B38" s="36" t="s">
        <v>73</v>
      </c>
    </row>
    <row r="39" spans="1:2" ht="15.75">
      <c r="A39" s="33" t="s">
        <v>74</v>
      </c>
      <c r="B39" s="36" t="s">
        <v>75</v>
      </c>
    </row>
    <row r="40" spans="1:2" ht="15.75">
      <c r="A40" s="33" t="s">
        <v>76</v>
      </c>
      <c r="B40" s="36" t="s">
        <v>77</v>
      </c>
    </row>
    <row r="41" spans="1:2" ht="15.75">
      <c r="A41" s="34"/>
      <c r="B41" s="36"/>
    </row>
    <row r="42" spans="1:2" ht="15.75">
      <c r="A42" s="33" t="s">
        <v>55</v>
      </c>
      <c r="B42" s="36" t="s">
        <v>78</v>
      </c>
    </row>
    <row r="44" spans="1:2">
      <c r="A44" s="33" t="s">
        <v>79</v>
      </c>
    </row>
  </sheetData>
  <sortState xmlns:xlrd2="http://schemas.microsoft.com/office/spreadsheetml/2017/richdata2" ref="B11:B17">
    <sortCondition descending="1" ref="B11:B17"/>
  </sortState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57AA-40C7-4AA6-8149-C6AC5276338A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7DEF-E212-4197-BF21-8D6A61BF4FF4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SUMINISTROS INTEGRALES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SUMINISTROS INTEGRALES</dc:creator>
  <cp:keywords/>
  <dc:description/>
  <cp:lastModifiedBy/>
  <cp:revision/>
  <dcterms:created xsi:type="dcterms:W3CDTF">2008-09-22T17:56:12Z</dcterms:created>
  <dcterms:modified xsi:type="dcterms:W3CDTF">2025-09-16T23:31:10Z</dcterms:modified>
  <cp:category/>
  <cp:contentStatus/>
</cp:coreProperties>
</file>